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6510" activeTab="0"/>
  </bookViews>
  <sheets>
    <sheet name="PYRAMID" sheetId="1" r:id="rId1"/>
    <sheet name="GRAPH3" sheetId="2" r:id="rId2"/>
    <sheet name="GRAPH2" sheetId="3" r:id="rId3"/>
    <sheet name="GRAPH1" sheetId="4" r:id="rId4"/>
  </sheets>
  <definedNames>
    <definedName name="\d">'PYRAMID'!#REF!</definedName>
    <definedName name="\g">'PYRAMID'!#REF!</definedName>
    <definedName name="\h">'PYRAMID'!#REF!</definedName>
    <definedName name="\m">'PYRAMID'!#REF!</definedName>
    <definedName name="\s">'PYRAMID'!#REF!</definedName>
    <definedName name="__123Graph_A" hidden="1">'PYRAMID'!$A$184:$A$263</definedName>
    <definedName name="__123Graph_AGRAPH1" hidden="1">'PYRAMID'!$A$184:$A$263</definedName>
    <definedName name="__123Graph_AGRAPH2" hidden="1">'PYRAMID'!$A$184:$A$263</definedName>
    <definedName name="__123Graph_AGRAPH3" hidden="1">'PYRAMID'!$A$184:$A$263</definedName>
    <definedName name="__123Graph_X" hidden="1">'PYRAMID'!$D$184:$D$263</definedName>
    <definedName name="__123Graph_XGRAPH1" hidden="1">'PYRAMID'!$B$184:$B$263</definedName>
    <definedName name="__123Graph_XGRAPH2" hidden="1">'PYRAMID'!$C$184:$C$263</definedName>
    <definedName name="__123Graph_XGRAPH3" hidden="1">'PYRAMID'!$D$184:$D$263</definedName>
    <definedName name="_Regression_Int" localSheetId="0" hidden="1">1</definedName>
    <definedName name="CHKPAS">'PYRAMID'!#REF!</definedName>
    <definedName name="CHKSAVE">'PYRAMID'!#REF!</definedName>
    <definedName name="DOC">'PYRAMID'!$A$61:$G$140</definedName>
    <definedName name="ERR_LOC">'PYRAMID'!#REF!</definedName>
    <definedName name="ERR_MSG">'PYRAMID'!#REF!</definedName>
    <definedName name="FILENAME">'PYRAMID'!#REF!</definedName>
    <definedName name="FLOPDIR">'PYRAMID'!#REF!</definedName>
    <definedName name="FLOPPY">'PYRAMID'!#REF!</definedName>
    <definedName name="GETFILE">'PYRAMID'!#REF!</definedName>
    <definedName name="GRDIR">'PYRAMID'!#REF!</definedName>
    <definedName name="HELP">'PYRAMID'!$A$121:$F$140</definedName>
    <definedName name="MESSAGE">'PYRAMID'!#REF!</definedName>
    <definedName name="MSG_CELL">'PYRAMID'!#REF!</definedName>
    <definedName name="NOPAS">'PYRAMID'!#REF!</definedName>
    <definedName name="NOPAS3">'PYRAMID'!#REF!</definedName>
    <definedName name="OLD_MSG">'PYRAMID'!#REF!</definedName>
    <definedName name="PAS_MSG1">'PYRAMID'!#REF!</definedName>
    <definedName name="PAS_MSG2">'PYRAMID'!#REF!</definedName>
    <definedName name="PAS_MSG3">'PYRAMID'!#REF!</definedName>
    <definedName name="PAUSE">'PYRAMID'!#REF!</definedName>
    <definedName name="PRINT">'PYRAMID'!$A$1:$F$43</definedName>
    <definedName name="_xlnm.Print_Area" localSheetId="0">'PYRAMID'!$A$1:$F$42</definedName>
    <definedName name="Print_Area_MI" localSheetId="0">'PYRAMID'!$A$1:$F$43</definedName>
    <definedName name="RESDIR">'PYRAMID'!#REF!</definedName>
    <definedName name="RESTYPE">'PYRAMID'!#REF!</definedName>
    <definedName name="RSVMENU">'PYRAMID'!#REF!</definedName>
    <definedName name="SAVE">'PYRAMID'!#REF!</definedName>
    <definedName name="SAVE_MSG">'PYRAMID'!#REF!</definedName>
    <definedName name="SAVED">'PYRAMID'!#REF!</definedName>
    <definedName name="SAVENGO">'PYRAMID'!#REF!</definedName>
    <definedName name="TEMP">'PYRAMID'!#REF!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<sst xmlns="http://schemas.openxmlformats.org/spreadsheetml/2006/main" count="156" uniqueCount="95">
  <si>
    <t>Table</t>
  </si>
  <si>
    <t>COUNTRY: YEAR</t>
  </si>
  <si>
    <t>Population, by Age and Sex</t>
  </si>
  <si>
    <t>-</t>
  </si>
  <si>
    <t>Age</t>
  </si>
  <si>
    <t>Male</t>
  </si>
  <si>
    <t>Female</t>
  </si>
  <si>
    <t xml:space="preserve">  All ages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</si>
  <si>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</si>
  <si>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</si>
  <si>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</si>
  <si>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</si>
  <si>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</si>
  <si>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</si>
  <si>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</si>
  <si>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</si>
  <si>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</si>
  <si>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</si>
  <si>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</si>
  <si>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</si>
  <si>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Source:</t>
  </si>
  <si>
    <t>[FILENAME]  [DISK NAME]  [DATE]  [INITIALS]</t>
  </si>
  <si>
    <t>U.S. BUREAU OF THE CENSUS      INTERNATIONAL PROGRAMS CENTER</t>
  </si>
  <si>
    <t>POPULATION ANALYSIS SPREADSHEETS (PAS)</t>
  </si>
  <si>
    <t>DOCUMENTATION:   PYRAMID</t>
  </si>
  <si>
    <t>**** D E S C R I P T I O N ****</t>
  </si>
  <si>
    <t>This spreadsheet produces population pyramid graphs for data</t>
  </si>
  <si>
    <t>by 5-year age groups.  The pyramid can be plotted by</t>
  </si>
  <si>
    <t>population, by percent of the total population for each sex,</t>
  </si>
  <si>
    <t>or by percent of the total population for both sexes.</t>
  </si>
  <si>
    <t>PRESS PgDn FOR FURTHER INSTRUCTIONS</t>
  </si>
  <si>
    <t>**** I N P U T ****</t>
  </si>
  <si>
    <t>CELL</t>
  </si>
  <si>
    <t>ITEM</t>
  </si>
  <si>
    <t>------------</t>
  </si>
  <si>
    <t>A1</t>
  </si>
  <si>
    <t>Table number.  Type both "Table" and the number.</t>
  </si>
  <si>
    <t>A2</t>
  </si>
  <si>
    <t xml:space="preserve">Country name and year (e.g. Burundi:  1975).  </t>
  </si>
  <si>
    <t xml:space="preserve"> Type over "COUNTRY:  YEAR".</t>
  </si>
  <si>
    <t>B9-B28</t>
  </si>
  <si>
    <t>* Male population by 5-year age groups.</t>
  </si>
  <si>
    <t>C9-C28</t>
  </si>
  <si>
    <t>* Female population by 5-year age groups.</t>
  </si>
  <si>
    <t>*</t>
  </si>
  <si>
    <t>Enter data for all 5-year age groups plus the open-ended age</t>
  </si>
  <si>
    <t>group.  The open-ended age group must be in the range 65+ to</t>
  </si>
  <si>
    <t>95+. For age groups after the open-ended age group, enter 0.</t>
  </si>
  <si>
    <t>Labels will change automatically after calculation.</t>
  </si>
  <si>
    <t>A30-F41</t>
  </si>
  <si>
    <t>Sources of the input data.</t>
  </si>
  <si>
    <t>A42</t>
  </si>
  <si>
    <t xml:space="preserve">Filename, disk name, date, and initials.  Type all of these </t>
  </si>
  <si>
    <t xml:space="preserve"> into the same cell.</t>
  </si>
  <si>
    <t>**** I N P U T (continued) ****</t>
  </si>
  <si>
    <t>**** R E S U L T S ****</t>
  </si>
  <si>
    <t xml:space="preserve"> </t>
  </si>
  <si>
    <t>A1-F43</t>
  </si>
  <si>
    <t>Population, by age and sex.</t>
  </si>
  <si>
    <t>**** G R A P H S ****</t>
  </si>
  <si>
    <t>NAME</t>
  </si>
  <si>
    <t>-------------</t>
  </si>
  <si>
    <t>GRAPH1</t>
  </si>
  <si>
    <t>Pyramid (population by age and sex).</t>
  </si>
  <si>
    <t>GRAPH2</t>
  </si>
  <si>
    <t>Pyramid (percent of each sex).</t>
  </si>
  <si>
    <t>GRAPH3</t>
  </si>
  <si>
    <t>Pyramid (percent of total population).</t>
  </si>
  <si>
    <t>PRESS PgDn FOR HELP SCREEN</t>
  </si>
  <si>
    <t>INTERMEDIATE RESULTS</t>
  </si>
  <si>
    <t>MALE           PERCENT           FEMALE</t>
  </si>
  <si>
    <t>MALE           POPULATION           FEMALE</t>
  </si>
  <si>
    <t>AGE</t>
  </si>
  <si>
    <t>PERCENT OF EACH SEX</t>
  </si>
  <si>
    <t>PERCENT OF TOTAL</t>
  </si>
  <si>
    <t>TOTAL POPULATION</t>
  </si>
  <si>
    <t>AGE CODES</t>
  </si>
  <si>
    <t>AGE CODE</t>
  </si>
  <si>
    <t>60</t>
  </si>
  <si>
    <t>65</t>
  </si>
  <si>
    <t>70</t>
  </si>
  <si>
    <t>75</t>
  </si>
  <si>
    <t>80</t>
  </si>
  <si>
    <t>85</t>
  </si>
  <si>
    <t>90</t>
  </si>
  <si>
    <t>95</t>
  </si>
  <si>
    <t>DATA SET UP FOR PYRAMID</t>
  </si>
  <si>
    <t/>
  </si>
  <si>
    <t>---Percent of each sex--</t>
  </si>
  <si>
    <t>-Percent of total pop--</t>
  </si>
  <si>
    <t>3. Percent of Total Population</t>
  </si>
  <si>
    <t xml:space="preserve">                   Percent</t>
  </si>
  <si>
    <t>2. Percent ofEach Sex</t>
  </si>
  <si>
    <t>1. Population by Age and Sex</t>
  </si>
  <si>
    <t xml:space="preserve">              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</si>
</sst>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</numFmts>
  <fonts count="1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Courier New"/>
      <family val="3"/>
    </font>
    <font>
      <sz val="14"/>
      <name val="Courier New"/>
      <family val="3"/>
    </font>
    <font>
      <sz val="10"/>
      <color indexed="12"/>
      <name val="Courier New"/>
      <family val="3"/>
    </font>
    <font>
      <sz val="8"/>
      <name val="Courier New"/>
      <family val="3"/>
    </font>
    <font>
      <sz val="12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5" fontId="7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>
      <alignment/>
    </xf>
    <xf numFmtId="165" fontId="5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fill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 locked="0"/>
    </xf>
    <xf numFmtId="164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 horizontal="fill"/>
      <protection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 horizontal="right"/>
      <protection/>
    </xf>
    <xf numFmtId="166" fontId="5" fillId="0" borderId="0" xfId="0" applyNumberFormat="1" applyFont="1" applyAlignment="1" applyProtection="1">
      <alignment/>
      <protection/>
    </xf>
    <xf numFmtId="164" fontId="6" fillId="0" borderId="0" xfId="0" applyFont="1" applyAlignment="1">
      <alignment/>
    </xf>
    <xf numFmtId="37" fontId="5" fillId="0" borderId="0" xfId="0" applyNumberFormat="1" applyFont="1" applyAlignment="1" applyProtection="1" quotePrefix="1">
      <alignment horizontal="left"/>
      <protection/>
    </xf>
    <xf numFmtId="2" fontId="5" fillId="0" borderId="0" xfId="0" applyNumberFormat="1" applyFont="1" applyAlignment="1" applyProtection="1">
      <alignment/>
      <protection/>
    </xf>
    <xf numFmtId="164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3925"/>
          <c:h val="0.96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PYRAMID!$E$184:$E$203</c:f>
              <c:numCache>
                <c:ptCount val="20"/>
                <c:pt idx="0">
                  <c:v>7.79540825701989</c:v>
                </c:pt>
                <c:pt idx="1">
                  <c:v>6.846626104863964</c:v>
                </c:pt>
                <c:pt idx="2">
                  <c:v>4.7610313795487755</c:v>
                </c:pt>
                <c:pt idx="3">
                  <c:v>3.342774663018452</c:v>
                </c:pt>
                <c:pt idx="4">
                  <c:v>4.25609516692952</c:v>
                </c:pt>
                <c:pt idx="5">
                  <c:v>4.741452504927844</c:v>
                </c:pt>
                <c:pt idx="6">
                  <c:v>4.725726641251904</c:v>
                </c:pt>
                <c:pt idx="7">
                  <c:v>4.13865678808126</c:v>
                </c:pt>
                <c:pt idx="8">
                  <c:v>3.3738951360356944</c:v>
                </c:pt>
                <c:pt idx="9">
                  <c:v>2.431668332817855</c:v>
                </c:pt>
                <c:pt idx="10">
                  <c:v>1.5572091926913438</c:v>
                </c:pt>
                <c:pt idx="11">
                  <c:v>1.0993285300292515</c:v>
                </c:pt>
                <c:pt idx="12">
                  <c:v>1.5060739840865418</c:v>
                </c:pt>
                <c:pt idx="13">
                  <c:v>0.7877053733288655</c:v>
                </c:pt>
                <c:pt idx="14">
                  <c:v>0.4475594749723403</c:v>
                </c:pt>
                <c:pt idx="15">
                  <c:v>0.189320569464557</c:v>
                </c:pt>
                <c:pt idx="16">
                  <c:v>0.08717219332560872</c:v>
                </c:pt>
                <c:pt idx="17">
                  <c:v>0.04358609666280436</c:v>
                </c:pt>
                <c:pt idx="18">
                  <c:v>0.02179304833140218</c:v>
                </c:pt>
                <c:pt idx="19">
                  <c:v>0.01089652416570109</c:v>
                </c:pt>
              </c:numCache>
            </c:numRef>
          </c:val>
        </c:ser>
        <c:gapWidth val="0"/>
        <c:axId val="63497899"/>
        <c:axId val="34610180"/>
      </c:barChart>
      <c:catAx>
        <c:axId val="63497899"/>
        <c:scaling>
          <c:orientation val="minMax"/>
        </c:scaling>
        <c:axPos val="l"/>
        <c:delete val="1"/>
        <c:majorTickMark val="in"/>
        <c:minorTickMark val="none"/>
        <c:tickLblPos val="nextTo"/>
        <c:crossAx val="34610180"/>
        <c:crosses val="autoZero"/>
        <c:auto val="0"/>
        <c:lblOffset val="100"/>
        <c:noMultiLvlLbl val="0"/>
      </c:catAx>
      <c:valAx>
        <c:axId val="34610180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4978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PYRAMID!$D$184:$D$203</c:f>
              <c:numCache>
                <c:ptCount val="20"/>
                <c:pt idx="0">
                  <c:v>7.445359597501575</c:v>
                </c:pt>
                <c:pt idx="1">
                  <c:v>7.55123894351486</c:v>
                </c:pt>
                <c:pt idx="2">
                  <c:v>6.0641684975733</c:v>
                </c:pt>
                <c:pt idx="3">
                  <c:v>3.517345697372316</c:v>
                </c:pt>
                <c:pt idx="4">
                  <c:v>3.6810725108764744</c:v>
                </c:pt>
                <c:pt idx="5">
                  <c:v>3.8632100916110015</c:v>
                </c:pt>
                <c:pt idx="6">
                  <c:v>3.47058653287246</c:v>
                </c:pt>
                <c:pt idx="7">
                  <c:v>3.5029274165962607</c:v>
                </c:pt>
                <c:pt idx="8">
                  <c:v>2.7933457629258056</c:v>
                </c:pt>
                <c:pt idx="9">
                  <c:v>2.23758816159772</c:v>
                </c:pt>
                <c:pt idx="10">
                  <c:v>1.1137468108053072</c:v>
                </c:pt>
                <c:pt idx="11">
                  <c:v>0.6972206366568836</c:v>
                </c:pt>
                <c:pt idx="12">
                  <c:v>0.8108060045601517</c:v>
                </c:pt>
                <c:pt idx="13">
                  <c:v>0.5747437050344034</c:v>
                </c:pt>
                <c:pt idx="14">
                  <c:v>0.298303245560233</c:v>
                </c:pt>
                <c:pt idx="15">
                  <c:v>0.11628770589636203</c:v>
                </c:pt>
                <c:pt idx="16">
                  <c:v>0.05230331599536523</c:v>
                </c:pt>
                <c:pt idx="17">
                  <c:v>0.026151657997682615</c:v>
                </c:pt>
                <c:pt idx="18">
                  <c:v>0.013075828998841308</c:v>
                </c:pt>
                <c:pt idx="19">
                  <c:v>0.006537914499420654</c:v>
                </c:pt>
              </c:numCache>
            </c:numRef>
          </c:val>
        </c:ser>
        <c:gapWidth val="0"/>
        <c:axId val="43056165"/>
        <c:axId val="51961166"/>
      </c:barChart>
      <c:catAx>
        <c:axId val="4305616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51961166"/>
        <c:crosses val="autoZero"/>
        <c:auto val="0"/>
        <c:lblOffset val="100"/>
        <c:noMultiLvlLbl val="0"/>
      </c:catAx>
      <c:valAx>
        <c:axId val="51961166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0561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3925"/>
          <c:h val="0.96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PYRAMID!$C$184:$C$203</c:f>
              <c:numCache>
                <c:ptCount val="20"/>
                <c:pt idx="0">
                  <c:v>14.944044267261317</c:v>
                </c:pt>
                <c:pt idx="1">
                  <c:v>13.125198863104645</c:v>
                </c:pt>
                <c:pt idx="2">
                  <c:v>9.127047788642276</c:v>
                </c:pt>
                <c:pt idx="3">
                  <c:v>6.408204790896281</c:v>
                </c:pt>
                <c:pt idx="4">
                  <c:v>8.159069093398147</c:v>
                </c:pt>
                <c:pt idx="5">
                  <c:v>9.08951446653886</c:v>
                </c:pt>
                <c:pt idx="6">
                  <c:v>9.059367488322223</c:v>
                </c:pt>
                <c:pt idx="7">
                  <c:v>7.933936005518702</c:v>
                </c:pt>
                <c:pt idx="8">
                  <c:v>6.467863722289513</c:v>
                </c:pt>
                <c:pt idx="9">
                  <c:v>4.661585129451526</c:v>
                </c:pt>
                <c:pt idx="10">
                  <c:v>2.9852192908575113</c:v>
                </c:pt>
                <c:pt idx="11">
                  <c:v>2.1074475736695892</c:v>
                </c:pt>
                <c:pt idx="12">
                  <c:v>2.887191478097652</c:v>
                </c:pt>
                <c:pt idx="13">
                  <c:v>1.5100561228445912</c:v>
                </c:pt>
                <c:pt idx="14">
                  <c:v>0.8579856738350967</c:v>
                </c:pt>
                <c:pt idx="15">
                  <c:v>0.36293352156812414</c:v>
                </c:pt>
                <c:pt idx="16">
                  <c:v>0.16711185264210524</c:v>
                </c:pt>
                <c:pt idx="17">
                  <c:v>0.08355592632105262</c:v>
                </c:pt>
                <c:pt idx="18">
                  <c:v>0.04177796316052631</c:v>
                </c:pt>
                <c:pt idx="19">
                  <c:v>0.020888981580263154</c:v>
                </c:pt>
              </c:numCache>
            </c:numRef>
          </c:val>
        </c:ser>
        <c:gapWidth val="0"/>
        <c:axId val="64997311"/>
        <c:axId val="48104888"/>
      </c:barChart>
      <c:catAx>
        <c:axId val="64997311"/>
        <c:scaling>
          <c:orientation val="minMax"/>
        </c:scaling>
        <c:axPos val="l"/>
        <c:delete val="1"/>
        <c:majorTickMark val="in"/>
        <c:minorTickMark val="none"/>
        <c:tickLblPos val="nextTo"/>
        <c:crossAx val="48104888"/>
        <c:crosses val="autoZero"/>
        <c:auto val="0"/>
        <c:lblOffset val="100"/>
        <c:noMultiLvlLbl val="0"/>
      </c:catAx>
      <c:valAx>
        <c:axId val="48104888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9973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PYRAMID!$B$184:$B$203</c:f>
              <c:numCache>
                <c:ptCount val="20"/>
                <c:pt idx="0">
                  <c:v>15.564337483590073</c:v>
                </c:pt>
                <c:pt idx="1">
                  <c:v>15.785675600616088</c:v>
                </c:pt>
                <c:pt idx="2">
                  <c:v>12.676992134168875</c:v>
                </c:pt>
                <c:pt idx="3">
                  <c:v>7.352922953342231</c:v>
                </c:pt>
                <c:pt idx="4">
                  <c:v>7.695189750146332</c:v>
                </c:pt>
                <c:pt idx="5">
                  <c:v>8.075943794040745</c:v>
                </c:pt>
                <c:pt idx="6">
                  <c:v>7.255174092834447</c:v>
                </c:pt>
                <c:pt idx="7">
                  <c:v>7.322781899039495</c:v>
                </c:pt>
                <c:pt idx="8">
                  <c:v>5.839419250767011</c:v>
                </c:pt>
                <c:pt idx="9">
                  <c:v>4.6776219254849</c:v>
                </c:pt>
                <c:pt idx="10">
                  <c:v>2.3282597714236566</c:v>
                </c:pt>
                <c:pt idx="11">
                  <c:v>1.457522252262037</c:v>
                </c:pt>
                <c:pt idx="12">
                  <c:v>1.6949696147557773</c:v>
                </c:pt>
                <c:pt idx="13">
                  <c:v>1.2014872988439975</c:v>
                </c:pt>
                <c:pt idx="14">
                  <c:v>0.6235954523818722</c:v>
                </c:pt>
                <c:pt idx="15">
                  <c:v>0.24309653228445866</c:v>
                </c:pt>
                <c:pt idx="16">
                  <c:v>0.10933877014293493</c:v>
                </c:pt>
                <c:pt idx="17">
                  <c:v>0.054669385071467465</c:v>
                </c:pt>
                <c:pt idx="18">
                  <c:v>0.027334692535733732</c:v>
                </c:pt>
                <c:pt idx="19">
                  <c:v>0.013667346267866866</c:v>
                </c:pt>
              </c:numCache>
            </c:numRef>
          </c:val>
        </c:ser>
        <c:gapWidth val="0"/>
        <c:axId val="30290809"/>
        <c:axId val="4181826"/>
      </c:barChart>
      <c:catAx>
        <c:axId val="30290809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4181826"/>
        <c:crosses val="autoZero"/>
        <c:auto val="0"/>
        <c:lblOffset val="100"/>
        <c:noMultiLvlLbl val="0"/>
      </c:catAx>
      <c:valAx>
        <c:axId val="4181826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290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"/>
          <c:w val="0.93925"/>
          <c:h val="0.96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PYRAMID!$C$9:$C$28</c:f>
              <c:numCache>
                <c:ptCount val="20"/>
                <c:pt idx="0">
                  <c:v>447127</c:v>
                </c:pt>
                <c:pt idx="1">
                  <c:v>392707</c:v>
                </c:pt>
                <c:pt idx="2">
                  <c:v>273082</c:v>
                </c:pt>
                <c:pt idx="3">
                  <c:v>191734</c:v>
                </c:pt>
                <c:pt idx="4">
                  <c:v>244120</c:v>
                </c:pt>
                <c:pt idx="5">
                  <c:v>271959</c:v>
                </c:pt>
                <c:pt idx="6">
                  <c:v>271057</c:v>
                </c:pt>
                <c:pt idx="7">
                  <c:v>237384</c:v>
                </c:pt>
                <c:pt idx="8">
                  <c:v>193519</c:v>
                </c:pt>
                <c:pt idx="9">
                  <c:v>139475</c:v>
                </c:pt>
                <c:pt idx="10">
                  <c:v>89318</c:v>
                </c:pt>
                <c:pt idx="11">
                  <c:v>63055</c:v>
                </c:pt>
                <c:pt idx="12">
                  <c:v>86385</c:v>
                </c:pt>
                <c:pt idx="13">
                  <c:v>45181</c:v>
                </c:pt>
                <c:pt idx="14">
                  <c:v>25671</c:v>
                </c:pt>
                <c:pt idx="15">
                  <c:v>10859</c:v>
                </c:pt>
                <c:pt idx="16">
                  <c:v>5000</c:v>
                </c:pt>
                <c:pt idx="17">
                  <c:v>2500</c:v>
                </c:pt>
                <c:pt idx="18">
                  <c:v>1250</c:v>
                </c:pt>
                <c:pt idx="19">
                  <c:v>625</c:v>
                </c:pt>
              </c:numCache>
            </c:numRef>
          </c:val>
        </c:ser>
        <c:gapWidth val="0"/>
        <c:axId val="37636435"/>
        <c:axId val="3183596"/>
      </c:barChart>
      <c:catAx>
        <c:axId val="37636435"/>
        <c:scaling>
          <c:orientation val="minMax"/>
        </c:scaling>
        <c:axPos val="l"/>
        <c:delete val="1"/>
        <c:majorTickMark val="in"/>
        <c:minorTickMark val="none"/>
        <c:tickLblPos val="nextTo"/>
        <c:crossAx val="3183596"/>
        <c:crosses val="autoZero"/>
        <c:auto val="0"/>
        <c:lblOffset val="100"/>
        <c:noMultiLvlLbl val="0"/>
      </c:catAx>
      <c:valAx>
        <c:axId val="3183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6364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PYRAMID!$A$9:$A$28</c:f>
              <c:strCache>
                <c:ptCount val="20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95+</c:v>
                </c:pt>
              </c:strCache>
            </c:strRef>
          </c:cat>
          <c:val>
            <c:numRef>
              <c:f>PYRAMID!$B$9:$B$28</c:f>
              <c:numCache>
                <c:ptCount val="20"/>
                <c:pt idx="0">
                  <c:v>427049</c:v>
                </c:pt>
                <c:pt idx="1">
                  <c:v>433122</c:v>
                </c:pt>
                <c:pt idx="2">
                  <c:v>347827</c:v>
                </c:pt>
                <c:pt idx="3">
                  <c:v>201747</c:v>
                </c:pt>
                <c:pt idx="4">
                  <c:v>211138</c:v>
                </c:pt>
                <c:pt idx="5">
                  <c:v>221585</c:v>
                </c:pt>
                <c:pt idx="6">
                  <c:v>199065</c:v>
                </c:pt>
                <c:pt idx="7">
                  <c:v>200920</c:v>
                </c:pt>
                <c:pt idx="8">
                  <c:v>160220</c:v>
                </c:pt>
                <c:pt idx="9">
                  <c:v>128343</c:v>
                </c:pt>
                <c:pt idx="10">
                  <c:v>63882</c:v>
                </c:pt>
                <c:pt idx="11">
                  <c:v>39991</c:v>
                </c:pt>
                <c:pt idx="12">
                  <c:v>46506</c:v>
                </c:pt>
                <c:pt idx="13">
                  <c:v>32966</c:v>
                </c:pt>
                <c:pt idx="14">
                  <c:v>17110</c:v>
                </c:pt>
                <c:pt idx="15">
                  <c:v>6670</c:v>
                </c:pt>
                <c:pt idx="16">
                  <c:v>3000</c:v>
                </c:pt>
                <c:pt idx="17">
                  <c:v>1500</c:v>
                </c:pt>
                <c:pt idx="18">
                  <c:v>750</c:v>
                </c:pt>
                <c:pt idx="19">
                  <c:v>375</c:v>
                </c:pt>
              </c:numCache>
            </c:numRef>
          </c:val>
        </c:ser>
        <c:gapWidth val="0"/>
        <c:axId val="28652365"/>
        <c:axId val="56544694"/>
      </c:barChart>
      <c:catAx>
        <c:axId val="2865236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crossAx val="56544694"/>
        <c:crosses val="autoZero"/>
        <c:auto val="0"/>
        <c:lblOffset val="100"/>
        <c:noMultiLvlLbl val="0"/>
      </c:catAx>
      <c:valAx>
        <c:axId val="56544694"/>
        <c:scaling>
          <c:orientation val="maxMin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6523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12</xdr:col>
      <xdr:colOff>142875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4114800" y="552450"/>
        <a:ext cx="42576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409575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552450"/>
        <a:ext cx="45243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6</xdr:row>
      <xdr:rowOff>9525</xdr:rowOff>
    </xdr:from>
    <xdr:to>
      <xdr:col>1</xdr:col>
      <xdr:colOff>571500</xdr:colOff>
      <xdr:row>7</xdr:row>
      <xdr:rowOff>123825</xdr:rowOff>
    </xdr:to>
    <xdr:sp>
      <xdr:nvSpPr>
        <xdr:cNvPr id="3" name="Text 4"/>
        <xdr:cNvSpPr txBox="1">
          <a:spLocks noChangeArrowheads="1"/>
        </xdr:cNvSpPr>
      </xdr:nvSpPr>
      <xdr:spPr>
        <a:xfrm>
          <a:off x="266700" y="1047750"/>
          <a:ext cx="990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Male</a:t>
          </a:r>
        </a:p>
      </xdr:txBody>
    </xdr:sp>
    <xdr:clientData/>
  </xdr:twoCellAnchor>
  <xdr:twoCellAnchor>
    <xdr:from>
      <xdr:col>10</xdr:col>
      <xdr:colOff>266700</xdr:colOff>
      <xdr:row>6</xdr:row>
      <xdr:rowOff>9525</xdr:rowOff>
    </xdr:from>
    <xdr:to>
      <xdr:col>11</xdr:col>
      <xdr:colOff>571500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7124700" y="1047750"/>
          <a:ext cx="990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Female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12</xdr:col>
      <xdr:colOff>142875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4114800" y="552450"/>
        <a:ext cx="42576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409575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552450"/>
        <a:ext cx="45243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6</xdr:row>
      <xdr:rowOff>9525</xdr:rowOff>
    </xdr:from>
    <xdr:to>
      <xdr:col>1</xdr:col>
      <xdr:colOff>571500</xdr:colOff>
      <xdr:row>7</xdr:row>
      <xdr:rowOff>123825</xdr:rowOff>
    </xdr:to>
    <xdr:sp>
      <xdr:nvSpPr>
        <xdr:cNvPr id="3" name="Text 4"/>
        <xdr:cNvSpPr txBox="1">
          <a:spLocks noChangeArrowheads="1"/>
        </xdr:cNvSpPr>
      </xdr:nvSpPr>
      <xdr:spPr>
        <a:xfrm>
          <a:off x="266700" y="1047750"/>
          <a:ext cx="990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Male</a:t>
          </a:r>
        </a:p>
      </xdr:txBody>
    </xdr:sp>
    <xdr:clientData/>
  </xdr:twoCellAnchor>
  <xdr:twoCellAnchor>
    <xdr:from>
      <xdr:col>10</xdr:col>
      <xdr:colOff>266700</xdr:colOff>
      <xdr:row>6</xdr:row>
      <xdr:rowOff>9525</xdr:rowOff>
    </xdr:from>
    <xdr:to>
      <xdr:col>11</xdr:col>
      <xdr:colOff>571500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7124700" y="1047750"/>
          <a:ext cx="990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Female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12</xdr:col>
      <xdr:colOff>142875</xdr:colOff>
      <xdr:row>36</xdr:row>
      <xdr:rowOff>0</xdr:rowOff>
    </xdr:to>
    <xdr:graphicFrame>
      <xdr:nvGraphicFramePr>
        <xdr:cNvPr id="1" name="Chart 3"/>
        <xdr:cNvGraphicFramePr/>
      </xdr:nvGraphicFramePr>
      <xdr:xfrm>
        <a:off x="4114800" y="552450"/>
        <a:ext cx="42576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6</xdr:col>
      <xdr:colOff>409575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0" y="552450"/>
        <a:ext cx="4524375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6</xdr:row>
      <xdr:rowOff>9525</xdr:rowOff>
    </xdr:from>
    <xdr:to>
      <xdr:col>1</xdr:col>
      <xdr:colOff>571500</xdr:colOff>
      <xdr:row>7</xdr:row>
      <xdr:rowOff>123825</xdr:rowOff>
    </xdr:to>
    <xdr:sp>
      <xdr:nvSpPr>
        <xdr:cNvPr id="3" name="Text 4"/>
        <xdr:cNvSpPr txBox="1">
          <a:spLocks noChangeArrowheads="1"/>
        </xdr:cNvSpPr>
      </xdr:nvSpPr>
      <xdr:spPr>
        <a:xfrm>
          <a:off x="266700" y="1047750"/>
          <a:ext cx="990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Male</a:t>
          </a:r>
        </a:p>
      </xdr:txBody>
    </xdr:sp>
    <xdr:clientData/>
  </xdr:twoCellAnchor>
  <xdr:twoCellAnchor>
    <xdr:from>
      <xdr:col>10</xdr:col>
      <xdr:colOff>266700</xdr:colOff>
      <xdr:row>6</xdr:row>
      <xdr:rowOff>9525</xdr:rowOff>
    </xdr:from>
    <xdr:to>
      <xdr:col>11</xdr:col>
      <xdr:colOff>571500</xdr:colOff>
      <xdr:row>7</xdr:row>
      <xdr:rowOff>123825</xdr:rowOff>
    </xdr:to>
    <xdr:sp>
      <xdr:nvSpPr>
        <xdr:cNvPr id="4" name="Text 5"/>
        <xdr:cNvSpPr txBox="1">
          <a:spLocks noChangeArrowheads="1"/>
        </xdr:cNvSpPr>
      </xdr:nvSpPr>
      <xdr:spPr>
        <a:xfrm>
          <a:off x="7124700" y="1047750"/>
          <a:ext cx="990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Female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64"/>
  <sheetViews>
    <sheetView showGridLines="0" tabSelected="1" workbookViewId="0" topLeftCell="A1">
      <selection activeCell="B10" sqref="B10"/>
    </sheetView>
  </sheetViews>
  <sheetFormatPr defaultColWidth="9.625" defaultRowHeight="12.75"/>
  <cols>
    <col min="1" max="3" width="12.625" style="2" customWidth="1"/>
    <col min="4" max="16384" width="9.625" style="2" customWidth="1"/>
  </cols>
  <sheetData>
    <row r="1" ht="13.5">
      <c r="A1" s="1" t="s">
        <v>0</v>
      </c>
    </row>
    <row r="2" ht="13.5">
      <c r="A2" s="1" t="s">
        <v>1</v>
      </c>
    </row>
    <row r="3" ht="13.5">
      <c r="A3" s="3" t="s">
        <v>2</v>
      </c>
    </row>
    <row r="4" spans="1:3" ht="13.5">
      <c r="A4" s="4" t="s">
        <v>3</v>
      </c>
      <c r="B4" s="4" t="s">
        <v>3</v>
      </c>
      <c r="C4" s="4" t="s">
        <v>3</v>
      </c>
    </row>
    <row r="5" spans="1:3" ht="13.5">
      <c r="A5" s="3" t="s">
        <v>4</v>
      </c>
      <c r="B5" s="5" t="s">
        <v>5</v>
      </c>
      <c r="C5" s="5" t="s">
        <v>6</v>
      </c>
    </row>
    <row r="6" spans="1:3" ht="13.5">
      <c r="A6" s="4" t="s">
        <v>3</v>
      </c>
      <c r="B6" s="4" t="s">
        <v>3</v>
      </c>
      <c r="C6" s="4" t="s">
        <v>3</v>
      </c>
    </row>
    <row r="7" spans="1:3" ht="13.5">
      <c r="A7" s="3" t="s">
        <v>7</v>
      </c>
      <c r="B7" s="6">
        <f>SUM(B9:B28)</f>
        <v>2764605</v>
      </c>
      <c r="C7" s="6">
        <f>SUM(C9:C28)</f>
        <v>2992008</v>
      </c>
    </row>
    <row r="9" spans="1:3" ht="13.5">
      <c r="A9" s="3" t="s">
        <v>8</v>
      </c>
      <c r="B9" s="7">
        <v>447888</v>
      </c>
      <c r="C9" s="7">
        <v>447127</v>
      </c>
    </row>
    <row r="10" spans="1:3" ht="13.5">
      <c r="A10" s="3" t="s">
        <v>9</v>
      </c>
      <c r="B10" s="7">
        <v>433122</v>
      </c>
      <c r="C10" s="7">
        <v>392707</v>
      </c>
    </row>
    <row r="11" spans="1:3" ht="13.5">
      <c r="A11" s="3" t="s">
        <v>10</v>
      </c>
      <c r="B11" s="7">
        <v>347827</v>
      </c>
      <c r="C11" s="7">
        <v>273082</v>
      </c>
    </row>
    <row r="12" spans="1:3" ht="13.5">
      <c r="A12" s="3" t="s">
        <v>11</v>
      </c>
      <c r="B12" s="7">
        <v>201747</v>
      </c>
      <c r="C12" s="7">
        <v>191734</v>
      </c>
    </row>
    <row r="13" spans="1:3" ht="13.5">
      <c r="A13" s="3" t="s">
        <v>12</v>
      </c>
      <c r="B13" s="7">
        <v>211138</v>
      </c>
      <c r="C13" s="7">
        <v>244120</v>
      </c>
    </row>
    <row r="14" spans="1:3" ht="13.5">
      <c r="A14" s="3" t="s">
        <v>13</v>
      </c>
      <c r="B14" s="7">
        <v>221585</v>
      </c>
      <c r="C14" s="7">
        <v>271959</v>
      </c>
    </row>
    <row r="15" spans="1:3" ht="13.5">
      <c r="A15" s="3" t="s">
        <v>14</v>
      </c>
      <c r="B15" s="7">
        <v>199065</v>
      </c>
      <c r="C15" s="7">
        <v>271057</v>
      </c>
    </row>
    <row r="16" spans="1:3" ht="13.5">
      <c r="A16" s="3" t="s">
        <v>15</v>
      </c>
      <c r="B16" s="7">
        <v>200920</v>
      </c>
      <c r="C16" s="7">
        <v>237384</v>
      </c>
    </row>
    <row r="17" spans="1:3" ht="13.5">
      <c r="A17" s="3" t="s">
        <v>16</v>
      </c>
      <c r="B17" s="7">
        <v>160220</v>
      </c>
      <c r="C17" s="7">
        <v>193519</v>
      </c>
    </row>
    <row r="18" spans="1:3" ht="13.5">
      <c r="A18" s="3" t="s">
        <v>17</v>
      </c>
      <c r="B18" s="7">
        <v>128343</v>
      </c>
      <c r="C18" s="7">
        <v>139475</v>
      </c>
    </row>
    <row r="19" spans="1:3" ht="13.5">
      <c r="A19" s="3" t="s">
        <v>18</v>
      </c>
      <c r="B19" s="7">
        <v>63882</v>
      </c>
      <c r="C19" s="7">
        <v>89318</v>
      </c>
    </row>
    <row r="20" spans="1:3" ht="13.5">
      <c r="A20" s="3" t="s">
        <v>19</v>
      </c>
      <c r="B20" s="7">
        <v>39991</v>
      </c>
      <c r="C20" s="7">
        <v>63055</v>
      </c>
    </row>
    <row r="21" spans="1:3" ht="13.5">
      <c r="A21" s="8" t="str">
        <f>CHOOSE(B169+1,"60-64","60+","ERROR")</f>
        <v>60-64</v>
      </c>
      <c r="B21" s="7">
        <v>46506</v>
      </c>
      <c r="C21" s="7">
        <v>86385</v>
      </c>
    </row>
    <row r="22" spans="1:3" ht="13.5">
      <c r="A22" s="8" t="str">
        <f>CHOOSE(B170+1,"65-69","65+","")</f>
        <v>65-69</v>
      </c>
      <c r="B22" s="7">
        <v>32966</v>
      </c>
      <c r="C22" s="7">
        <v>45181</v>
      </c>
    </row>
    <row r="23" spans="1:3" ht="13.5">
      <c r="A23" s="8" t="str">
        <f>CHOOSE(B171+1,"70-74","70+","")</f>
        <v>70-74</v>
      </c>
      <c r="B23" s="7">
        <v>17110</v>
      </c>
      <c r="C23" s="7">
        <v>25671</v>
      </c>
    </row>
    <row r="24" spans="1:3" ht="13.5">
      <c r="A24" s="8" t="str">
        <f>CHOOSE(B172+1,"75-79","75+","")</f>
        <v>75-79</v>
      </c>
      <c r="B24" s="7">
        <v>6670</v>
      </c>
      <c r="C24" s="7">
        <v>10859</v>
      </c>
    </row>
    <row r="25" spans="1:3" ht="13.5">
      <c r="A25" s="8" t="str">
        <f>CHOOSE(B173+1,"80-84","80+","")</f>
        <v>80-84</v>
      </c>
      <c r="B25" s="7">
        <v>3000</v>
      </c>
      <c r="C25" s="7">
        <v>5000</v>
      </c>
    </row>
    <row r="26" spans="1:3" ht="13.5">
      <c r="A26" s="8" t="str">
        <f>CHOOSE(B174+1,"85-89","85+","")</f>
        <v>85-89</v>
      </c>
      <c r="B26" s="7">
        <v>1500</v>
      </c>
      <c r="C26" s="7">
        <v>2500</v>
      </c>
    </row>
    <row r="27" spans="1:3" ht="13.5">
      <c r="A27" s="8" t="str">
        <f>CHOOSE(B175+1,"90-94","90+","")</f>
        <v>90-94</v>
      </c>
      <c r="B27" s="7">
        <v>750</v>
      </c>
      <c r="C27" s="7">
        <v>1250</v>
      </c>
    </row>
    <row r="28" spans="1:3" ht="13.5">
      <c r="A28" s="8" t="str">
        <f>CHOOSE(B176+1,"ERROR","95+","")</f>
        <v>95+</v>
      </c>
      <c r="B28" s="7">
        <v>375</v>
      </c>
      <c r="C28" s="7">
        <v>625</v>
      </c>
    </row>
    <row r="29" spans="1:3" ht="13.5">
      <c r="A29" s="4" t="s">
        <v>3</v>
      </c>
      <c r="B29" s="4" t="s">
        <v>3</v>
      </c>
      <c r="C29" s="4" t="s">
        <v>3</v>
      </c>
    </row>
    <row r="30" spans="1:6" ht="13.5">
      <c r="A30" s="1" t="s">
        <v>20</v>
      </c>
      <c r="B30" s="9"/>
      <c r="C30" s="9"/>
      <c r="D30" s="9"/>
      <c r="E30" s="9"/>
      <c r="F30" s="9"/>
    </row>
    <row r="31" spans="1:6" ht="13.5">
      <c r="A31" s="9"/>
      <c r="B31" s="9"/>
      <c r="C31" s="9"/>
      <c r="D31" s="9"/>
      <c r="E31" s="9"/>
      <c r="F31" s="9"/>
    </row>
    <row r="32" spans="1:6" ht="13.5">
      <c r="A32" s="9"/>
      <c r="B32" s="9"/>
      <c r="C32" s="9"/>
      <c r="D32" s="9"/>
      <c r="E32" s="9"/>
      <c r="F32" s="9"/>
    </row>
    <row r="33" spans="1:6" ht="13.5">
      <c r="A33" s="9"/>
      <c r="B33" s="9"/>
      <c r="C33" s="9"/>
      <c r="D33" s="9"/>
      <c r="E33" s="9"/>
      <c r="F33" s="9"/>
    </row>
    <row r="34" spans="1:6" ht="13.5">
      <c r="A34" s="9"/>
      <c r="B34" s="9"/>
      <c r="C34" s="9"/>
      <c r="D34" s="9"/>
      <c r="E34" s="9"/>
      <c r="F34" s="9"/>
    </row>
    <row r="35" spans="1:6" ht="13.5">
      <c r="A35" s="9"/>
      <c r="B35" s="9"/>
      <c r="C35" s="9"/>
      <c r="D35" s="9"/>
      <c r="E35" s="9"/>
      <c r="F35" s="9"/>
    </row>
    <row r="36" spans="1:6" ht="13.5">
      <c r="A36" s="9"/>
      <c r="B36" s="9"/>
      <c r="C36" s="9"/>
      <c r="D36" s="9"/>
      <c r="E36" s="9"/>
      <c r="F36" s="9"/>
    </row>
    <row r="37" spans="1:6" ht="13.5">
      <c r="A37" s="9"/>
      <c r="B37" s="9"/>
      <c r="C37" s="9"/>
      <c r="D37" s="9"/>
      <c r="E37" s="9"/>
      <c r="F37" s="9"/>
    </row>
    <row r="38" spans="1:6" ht="13.5">
      <c r="A38" s="9"/>
      <c r="B38" s="9"/>
      <c r="C38" s="9"/>
      <c r="D38" s="9"/>
      <c r="E38" s="9"/>
      <c r="F38" s="9"/>
    </row>
    <row r="39" spans="1:6" ht="13.5">
      <c r="A39" s="9"/>
      <c r="B39" s="9"/>
      <c r="C39" s="9"/>
      <c r="D39" s="9"/>
      <c r="E39" s="9"/>
      <c r="F39" s="9"/>
    </row>
    <row r="40" spans="1:6" ht="13.5">
      <c r="A40" s="9"/>
      <c r="B40" s="9"/>
      <c r="C40" s="9"/>
      <c r="D40" s="9"/>
      <c r="E40" s="9"/>
      <c r="F40" s="9"/>
    </row>
    <row r="41" spans="1:6" ht="13.5">
      <c r="A41" s="9"/>
      <c r="B41" s="9"/>
      <c r="C41" s="9"/>
      <c r="D41" s="9"/>
      <c r="E41" s="9"/>
      <c r="F41" s="9"/>
    </row>
    <row r="42" spans="1:6" ht="13.5">
      <c r="A42" s="1" t="s">
        <v>21</v>
      </c>
      <c r="B42" s="9"/>
      <c r="C42" s="9"/>
      <c r="D42" s="9"/>
      <c r="E42" s="9"/>
      <c r="F42" s="9"/>
    </row>
    <row r="43" ht="13.5">
      <c r="A43" s="10"/>
    </row>
    <row r="61" ht="13.5">
      <c r="A61" s="3" t="s">
        <v>22</v>
      </c>
    </row>
    <row r="62" ht="13.5">
      <c r="B62" s="11" t="s">
        <v>23</v>
      </c>
    </row>
    <row r="64" ht="13.5">
      <c r="A64" s="3" t="s">
        <v>24</v>
      </c>
    </row>
    <row r="66" ht="13.5">
      <c r="A66" s="10" t="s">
        <v>25</v>
      </c>
    </row>
    <row r="68" ht="13.5">
      <c r="A68" s="10" t="s">
        <v>26</v>
      </c>
    </row>
    <row r="69" ht="13.5">
      <c r="A69" s="10" t="s">
        <v>27</v>
      </c>
    </row>
    <row r="70" ht="13.5">
      <c r="A70" s="10" t="s">
        <v>28</v>
      </c>
    </row>
    <row r="71" ht="13.5">
      <c r="A71" s="10" t="s">
        <v>29</v>
      </c>
    </row>
    <row r="73" ht="13.5">
      <c r="A73" s="3" t="s">
        <v>30</v>
      </c>
    </row>
    <row r="81" ht="13.5">
      <c r="A81" s="3" t="s">
        <v>31</v>
      </c>
    </row>
    <row r="83" spans="1:2" ht="13.5">
      <c r="A83" s="10" t="s">
        <v>32</v>
      </c>
      <c r="B83" s="10" t="s">
        <v>33</v>
      </c>
    </row>
    <row r="84" spans="1:7" ht="13.5">
      <c r="A84" s="10" t="s">
        <v>34</v>
      </c>
      <c r="B84" s="12" t="s">
        <v>3</v>
      </c>
      <c r="C84" s="12" t="s">
        <v>3</v>
      </c>
      <c r="D84" s="12" t="s">
        <v>3</v>
      </c>
      <c r="E84" s="12" t="s">
        <v>3</v>
      </c>
      <c r="F84" s="12" t="s">
        <v>3</v>
      </c>
      <c r="G84" s="12" t="s">
        <v>3</v>
      </c>
    </row>
    <row r="85" spans="1:2" ht="13.5">
      <c r="A85" s="10" t="s">
        <v>35</v>
      </c>
      <c r="B85" s="3" t="s">
        <v>36</v>
      </c>
    </row>
    <row r="86" spans="1:2" ht="13.5">
      <c r="A86" s="10" t="s">
        <v>37</v>
      </c>
      <c r="B86" s="3" t="s">
        <v>38</v>
      </c>
    </row>
    <row r="87" ht="13.5">
      <c r="B87" s="13" t="s">
        <v>39</v>
      </c>
    </row>
    <row r="88" spans="1:2" ht="13.5">
      <c r="A88" s="10" t="s">
        <v>40</v>
      </c>
      <c r="B88" s="3" t="s">
        <v>41</v>
      </c>
    </row>
    <row r="89" spans="1:2" ht="13.5">
      <c r="A89" s="10" t="s">
        <v>42</v>
      </c>
      <c r="B89" s="10" t="s">
        <v>43</v>
      </c>
    </row>
    <row r="91" spans="1:2" ht="13.5">
      <c r="A91" s="13" t="s">
        <v>44</v>
      </c>
      <c r="B91" s="10" t="s">
        <v>45</v>
      </c>
    </row>
    <row r="92" ht="13.5">
      <c r="B92" s="10" t="s">
        <v>46</v>
      </c>
    </row>
    <row r="93" ht="13.5">
      <c r="B93" s="10" t="s">
        <v>47</v>
      </c>
    </row>
    <row r="94" ht="13.5">
      <c r="B94" s="10" t="s">
        <v>48</v>
      </c>
    </row>
    <row r="96" spans="1:2" ht="13.5">
      <c r="A96" s="10" t="s">
        <v>49</v>
      </c>
      <c r="B96" s="10" t="s">
        <v>50</v>
      </c>
    </row>
    <row r="97" spans="1:2" ht="13.5">
      <c r="A97" s="10" t="s">
        <v>51</v>
      </c>
      <c r="B97" s="3" t="s">
        <v>52</v>
      </c>
    </row>
    <row r="98" ht="13.5">
      <c r="B98" s="10" t="s">
        <v>53</v>
      </c>
    </row>
    <row r="100" ht="13.5">
      <c r="A100" s="3" t="s">
        <v>30</v>
      </c>
    </row>
    <row r="101" ht="13.5">
      <c r="A101" s="3" t="s">
        <v>54</v>
      </c>
    </row>
    <row r="103" spans="1:2" ht="13.5">
      <c r="A103" s="10" t="s">
        <v>32</v>
      </c>
      <c r="B103" s="10" t="s">
        <v>33</v>
      </c>
    </row>
    <row r="104" spans="1:7" ht="13.5">
      <c r="A104" s="10" t="s">
        <v>34</v>
      </c>
      <c r="B104" s="12" t="s">
        <v>3</v>
      </c>
      <c r="C104" s="12" t="s">
        <v>3</v>
      </c>
      <c r="D104" s="12" t="s">
        <v>3</v>
      </c>
      <c r="E104" s="12" t="s">
        <v>3</v>
      </c>
      <c r="F104" s="12" t="s">
        <v>3</v>
      </c>
      <c r="G104" s="12" t="s">
        <v>3</v>
      </c>
    </row>
    <row r="105" ht="13.5">
      <c r="A105" s="10" t="s">
        <v>55</v>
      </c>
    </row>
    <row r="106" ht="13.5">
      <c r="A106" s="10" t="s">
        <v>56</v>
      </c>
    </row>
    <row r="107" spans="1:2" ht="13.5">
      <c r="A107" s="10" t="s">
        <v>32</v>
      </c>
      <c r="B107" s="10" t="s">
        <v>33</v>
      </c>
    </row>
    <row r="108" spans="1:7" ht="13.5">
      <c r="A108" s="10" t="s">
        <v>34</v>
      </c>
      <c r="B108" s="12" t="s">
        <v>3</v>
      </c>
      <c r="C108" s="12" t="s">
        <v>3</v>
      </c>
      <c r="D108" s="12" t="s">
        <v>3</v>
      </c>
      <c r="E108" s="12" t="s">
        <v>3</v>
      </c>
      <c r="F108" s="12" t="s">
        <v>3</v>
      </c>
      <c r="G108" s="12" t="s">
        <v>3</v>
      </c>
    </row>
    <row r="109" spans="1:2" ht="13.5">
      <c r="A109" s="10" t="s">
        <v>57</v>
      </c>
      <c r="B109" s="10" t="s">
        <v>58</v>
      </c>
    </row>
    <row r="112" ht="13.5">
      <c r="A112" s="10" t="s">
        <v>59</v>
      </c>
    </row>
    <row r="114" spans="1:2" ht="13.5">
      <c r="A114" s="10" t="s">
        <v>60</v>
      </c>
      <c r="B114" s="10" t="s">
        <v>33</v>
      </c>
    </row>
    <row r="115" spans="1:7" ht="13.5">
      <c r="A115" s="10" t="s">
        <v>61</v>
      </c>
      <c r="B115" s="12" t="s">
        <v>3</v>
      </c>
      <c r="C115" s="12" t="s">
        <v>3</v>
      </c>
      <c r="D115" s="12" t="s">
        <v>3</v>
      </c>
      <c r="E115" s="12" t="s">
        <v>3</v>
      </c>
      <c r="F115" s="12" t="s">
        <v>3</v>
      </c>
      <c r="G115" s="12" t="s">
        <v>3</v>
      </c>
    </row>
    <row r="116" spans="1:2" ht="13.5">
      <c r="A116" s="10" t="s">
        <v>62</v>
      </c>
      <c r="B116" s="3" t="s">
        <v>63</v>
      </c>
    </row>
    <row r="117" spans="1:2" ht="13.5">
      <c r="A117" s="10" t="s">
        <v>64</v>
      </c>
      <c r="B117" s="3" t="s">
        <v>65</v>
      </c>
    </row>
    <row r="118" spans="1:2" ht="13.5">
      <c r="A118" s="10" t="s">
        <v>66</v>
      </c>
      <c r="B118" s="3" t="s">
        <v>67</v>
      </c>
    </row>
    <row r="120" ht="13.5">
      <c r="A120" s="3" t="s">
        <v>68</v>
      </c>
    </row>
    <row r="121" ht="13.5">
      <c r="A121" s="10"/>
    </row>
    <row r="122" ht="13.5">
      <c r="A122" s="10"/>
    </row>
    <row r="123" ht="13.5">
      <c r="A123" s="10"/>
    </row>
    <row r="124" ht="13.5">
      <c r="A124" s="10"/>
    </row>
    <row r="125" ht="13.5">
      <c r="A125" s="10"/>
    </row>
    <row r="126" ht="13.5">
      <c r="A126" s="10"/>
    </row>
    <row r="127" ht="13.5">
      <c r="A127" s="10"/>
    </row>
    <row r="128" ht="13.5">
      <c r="A128" s="10"/>
    </row>
    <row r="129" ht="13.5">
      <c r="A129" s="10"/>
    </row>
    <row r="130" ht="13.5">
      <c r="A130" s="10"/>
    </row>
    <row r="131" ht="13.5">
      <c r="A131" s="10"/>
    </row>
    <row r="132" ht="13.5">
      <c r="A132" s="10"/>
    </row>
    <row r="133" ht="13.5">
      <c r="A133" s="10"/>
    </row>
    <row r="134" ht="13.5">
      <c r="A134" s="10"/>
    </row>
    <row r="135" ht="13.5">
      <c r="A135" s="10"/>
    </row>
    <row r="136" ht="13.5">
      <c r="A136" s="10"/>
    </row>
    <row r="137" ht="13.5">
      <c r="A137" s="10"/>
    </row>
    <row r="138" ht="13.5">
      <c r="A138" s="10"/>
    </row>
    <row r="139" ht="13.5">
      <c r="A139" s="10"/>
    </row>
    <row r="140" ht="13.5">
      <c r="A140" s="10"/>
    </row>
    <row r="144" ht="13.5">
      <c r="A144" s="8"/>
    </row>
    <row r="146" ht="13.5">
      <c r="A146" s="8"/>
    </row>
    <row r="148" ht="13.5">
      <c r="A148" s="8"/>
    </row>
    <row r="150" ht="13.5">
      <c r="A150" s="8"/>
    </row>
    <row r="156" ht="13.5">
      <c r="A156" s="3" t="s">
        <v>69</v>
      </c>
    </row>
    <row r="157" spans="1:4" ht="13.5">
      <c r="A157" s="4" t="s">
        <v>3</v>
      </c>
      <c r="B157" s="4" t="s">
        <v>3</v>
      </c>
      <c r="C157" s="4" t="s">
        <v>3</v>
      </c>
      <c r="D157" s="4" t="s">
        <v>3</v>
      </c>
    </row>
    <row r="158" ht="13.5">
      <c r="A158" s="3" t="s">
        <v>70</v>
      </c>
    </row>
    <row r="159" ht="13.5">
      <c r="A159" s="3" t="s">
        <v>71</v>
      </c>
    </row>
    <row r="160" ht="13.5">
      <c r="A160" s="3" t="s">
        <v>72</v>
      </c>
    </row>
    <row r="161" ht="13.5">
      <c r="A161" s="3" t="s">
        <v>73</v>
      </c>
    </row>
    <row r="162" ht="13.5">
      <c r="A162" s="3" t="s">
        <v>74</v>
      </c>
    </row>
    <row r="163" spans="1:3" ht="13.5">
      <c r="A163" s="3" t="s">
        <v>75</v>
      </c>
      <c r="C163" s="6">
        <f>B7+C7</f>
        <v>5756613</v>
      </c>
    </row>
    <row r="165" ht="13.5">
      <c r="A165" s="10" t="s">
        <v>76</v>
      </c>
    </row>
    <row r="166" spans="1:2" ht="13.5">
      <c r="A166" s="12" t="s">
        <v>3</v>
      </c>
      <c r="B166" s="12" t="s">
        <v>3</v>
      </c>
    </row>
    <row r="167" spans="1:2" ht="13.5">
      <c r="A167" s="10" t="s">
        <v>72</v>
      </c>
      <c r="B167" s="13" t="s">
        <v>77</v>
      </c>
    </row>
    <row r="168" spans="1:2" ht="13.5">
      <c r="A168" s="12" t="s">
        <v>3</v>
      </c>
      <c r="B168" s="12" t="s">
        <v>3</v>
      </c>
    </row>
    <row r="169" spans="1:2" ht="13.5">
      <c r="A169" s="10" t="s">
        <v>78</v>
      </c>
      <c r="B169" s="14">
        <f>IF(B21&gt;0,IF(B22&gt;0,0,1),"ERR")</f>
        <v>0</v>
      </c>
    </row>
    <row r="170" spans="1:2" ht="13.5">
      <c r="A170" s="10" t="s">
        <v>79</v>
      </c>
      <c r="B170" s="14">
        <f aca="true" t="shared" si="0" ref="B170:B175">IF(B22&gt;0,IF(B23&gt;0,0,1),2)</f>
        <v>0</v>
      </c>
    </row>
    <row r="171" spans="1:2" ht="13.5">
      <c r="A171" s="10" t="s">
        <v>80</v>
      </c>
      <c r="B171" s="14">
        <f t="shared" si="0"/>
        <v>0</v>
      </c>
    </row>
    <row r="172" spans="1:2" ht="13.5">
      <c r="A172" s="10" t="s">
        <v>81</v>
      </c>
      <c r="B172" s="14">
        <f t="shared" si="0"/>
        <v>0</v>
      </c>
    </row>
    <row r="173" spans="1:2" ht="13.5">
      <c r="A173" s="10" t="s">
        <v>82</v>
      </c>
      <c r="B173" s="14">
        <f t="shared" si="0"/>
        <v>0</v>
      </c>
    </row>
    <row r="174" spans="1:2" ht="13.5">
      <c r="A174" s="10" t="s">
        <v>83</v>
      </c>
      <c r="B174" s="14">
        <f t="shared" si="0"/>
        <v>0</v>
      </c>
    </row>
    <row r="175" spans="1:2" ht="13.5">
      <c r="A175" s="10" t="s">
        <v>84</v>
      </c>
      <c r="B175" s="14">
        <f t="shared" si="0"/>
        <v>0</v>
      </c>
    </row>
    <row r="176" spans="1:2" ht="13.5">
      <c r="A176" s="10" t="s">
        <v>85</v>
      </c>
      <c r="B176" s="14">
        <f>IF(B28&gt;0,1,2)</f>
        <v>1</v>
      </c>
    </row>
    <row r="177" spans="1:2" ht="13.5">
      <c r="A177" s="12" t="s">
        <v>3</v>
      </c>
      <c r="B177" s="12" t="s">
        <v>3</v>
      </c>
    </row>
    <row r="179" ht="13.5">
      <c r="A179" s="3" t="s">
        <v>86</v>
      </c>
    </row>
    <row r="180" spans="1:4" ht="13.5">
      <c r="A180" s="4" t="s">
        <v>3</v>
      </c>
      <c r="B180" s="4"/>
      <c r="C180" s="4"/>
      <c r="D180" s="4"/>
    </row>
    <row r="181" spans="1:5" ht="13.5">
      <c r="A181" s="15" t="s">
        <v>87</v>
      </c>
      <c r="B181" s="18" t="s">
        <v>88</v>
      </c>
      <c r="C181" s="5"/>
      <c r="D181" s="18" t="s">
        <v>89</v>
      </c>
      <c r="E181" s="5"/>
    </row>
    <row r="182" spans="1:5" ht="13.5">
      <c r="A182" s="3" t="s">
        <v>72</v>
      </c>
      <c r="B182" s="5" t="s">
        <v>5</v>
      </c>
      <c r="C182" s="5" t="s">
        <v>6</v>
      </c>
      <c r="D182" s="5" t="s">
        <v>5</v>
      </c>
      <c r="E182" s="5" t="s">
        <v>6</v>
      </c>
    </row>
    <row r="183" spans="1:4" ht="13.5">
      <c r="A183" s="4" t="s">
        <v>3</v>
      </c>
      <c r="B183" s="4"/>
      <c r="C183" s="4"/>
      <c r="D183" s="4"/>
    </row>
    <row r="184" spans="1:5" ht="13.5">
      <c r="A184" s="16" t="str">
        <f aca="true" t="shared" si="1" ref="A184:A203">A9</f>
        <v>0-4</v>
      </c>
      <c r="B184" s="19">
        <f>100*B9/B$7</f>
        <v>16.2007954120028</v>
      </c>
      <c r="C184" s="19">
        <f aca="true" t="shared" si="2" ref="C184:C199">100*C9/C$7</f>
        <v>14.944044267261317</v>
      </c>
      <c r="D184" s="8">
        <f>100*B9/$C$163</f>
        <v>7.780408375549998</v>
      </c>
      <c r="E184" s="8">
        <f aca="true" t="shared" si="3" ref="E184:E199">100*C9/$C$163</f>
        <v>7.767188796606615</v>
      </c>
    </row>
    <row r="185" spans="1:5" ht="13.5">
      <c r="A185" s="16" t="str">
        <f t="shared" si="1"/>
        <v>5-9</v>
      </c>
      <c r="B185" s="19">
        <f aca="true" t="shared" si="4" ref="B185:C200">100*B10/B$7</f>
        <v>15.66668656100962</v>
      </c>
      <c r="C185" s="19">
        <f t="shared" si="2"/>
        <v>13.125198863104645</v>
      </c>
      <c r="D185" s="8">
        <f aca="true" t="shared" si="5" ref="D185:E200">100*B10/$C$163</f>
        <v>7.523903378601271</v>
      </c>
      <c r="E185" s="8">
        <f t="shared" si="3"/>
        <v>6.821841245885384</v>
      </c>
    </row>
    <row r="186" spans="1:5" ht="13.5">
      <c r="A186" s="16" t="str">
        <f t="shared" si="1"/>
        <v>10-14</v>
      </c>
      <c r="B186" s="19">
        <f t="shared" si="4"/>
        <v>12.581435684302097</v>
      </c>
      <c r="C186" s="19">
        <f t="shared" si="2"/>
        <v>9.127047788642276</v>
      </c>
      <c r="D186" s="8">
        <f t="shared" si="5"/>
        <v>6.042216143416276</v>
      </c>
      <c r="E186" s="8">
        <f t="shared" si="3"/>
        <v>4.743796395554122</v>
      </c>
    </row>
    <row r="187" spans="1:5" ht="13.5">
      <c r="A187" s="16" t="str">
        <f t="shared" si="1"/>
        <v>15-19</v>
      </c>
      <c r="B187" s="19">
        <f t="shared" si="4"/>
        <v>7.29749819594481</v>
      </c>
      <c r="C187" s="19">
        <f t="shared" si="2"/>
        <v>6.408204790896281</v>
      </c>
      <c r="D187" s="8">
        <f t="shared" si="5"/>
        <v>3.5046128687129046</v>
      </c>
      <c r="E187" s="8">
        <f t="shared" si="3"/>
        <v>3.3306737833514255</v>
      </c>
    </row>
    <row r="188" spans="1:5" ht="13.5">
      <c r="A188" s="16" t="str">
        <f t="shared" si="1"/>
        <v>20-24</v>
      </c>
      <c r="B188" s="19">
        <f t="shared" si="4"/>
        <v>7.637185058986727</v>
      </c>
      <c r="C188" s="19">
        <f t="shared" si="2"/>
        <v>8.159069093398147</v>
      </c>
      <c r="D188" s="8">
        <f t="shared" si="5"/>
        <v>3.667746989418952</v>
      </c>
      <c r="E188" s="8">
        <f t="shared" si="3"/>
        <v>4.240688057369845</v>
      </c>
    </row>
    <row r="189" spans="1:5" ht="13.5">
      <c r="A189" s="16" t="str">
        <f t="shared" si="1"/>
        <v>25-29</v>
      </c>
      <c r="B189" s="19">
        <f t="shared" si="4"/>
        <v>8.015069060498696</v>
      </c>
      <c r="C189" s="19">
        <f t="shared" si="2"/>
        <v>9.08951446653886</v>
      </c>
      <c r="D189" s="8">
        <f t="shared" si="5"/>
        <v>3.8492252301830954</v>
      </c>
      <c r="E189" s="8">
        <f t="shared" si="3"/>
        <v>4.724288396666582</v>
      </c>
    </row>
    <row r="190" spans="1:5" ht="13.5">
      <c r="A190" s="16" t="str">
        <f t="shared" si="1"/>
        <v>30-34</v>
      </c>
      <c r="B190" s="19">
        <f t="shared" si="4"/>
        <v>7.20048614539871</v>
      </c>
      <c r="C190" s="19">
        <f t="shared" si="2"/>
        <v>9.059367488322223</v>
      </c>
      <c r="D190" s="8">
        <f t="shared" si="5"/>
        <v>3.4580229728835343</v>
      </c>
      <c r="E190" s="8">
        <f t="shared" si="3"/>
        <v>4.708619460783624</v>
      </c>
    </row>
    <row r="191" spans="1:5" ht="13.5">
      <c r="A191" s="16" t="str">
        <f t="shared" si="1"/>
        <v>35-39</v>
      </c>
      <c r="B191" s="19">
        <f t="shared" si="4"/>
        <v>7.2675843384497965</v>
      </c>
      <c r="C191" s="19">
        <f t="shared" si="2"/>
        <v>7.933936005518702</v>
      </c>
      <c r="D191" s="8">
        <f t="shared" si="5"/>
        <v>3.4902467822658916</v>
      </c>
      <c r="E191" s="8">
        <f t="shared" si="3"/>
        <v>4.123674806696229</v>
      </c>
    </row>
    <row r="192" spans="1:5" ht="13.5">
      <c r="A192" s="16" t="str">
        <f t="shared" si="1"/>
        <v>40-44</v>
      </c>
      <c r="B192" s="19">
        <f t="shared" si="4"/>
        <v>5.795402959916516</v>
      </c>
      <c r="C192" s="19">
        <f t="shared" si="2"/>
        <v>6.467863722289513</v>
      </c>
      <c r="D192" s="8">
        <f t="shared" si="5"/>
        <v>2.783233821693416</v>
      </c>
      <c r="E192" s="8">
        <f t="shared" si="3"/>
        <v>3.3616815999269014</v>
      </c>
    </row>
    <row r="193" spans="1:5" ht="13.5">
      <c r="A193" s="16" t="str">
        <f t="shared" si="1"/>
        <v>45-49</v>
      </c>
      <c r="B193" s="19">
        <f t="shared" si="4"/>
        <v>4.6423630138844425</v>
      </c>
      <c r="C193" s="19">
        <f t="shared" si="2"/>
        <v>4.661585129451526</v>
      </c>
      <c r="D193" s="8">
        <f t="shared" si="5"/>
        <v>2.2294880687654355</v>
      </c>
      <c r="E193" s="8">
        <f t="shared" si="3"/>
        <v>2.4228656677112044</v>
      </c>
    </row>
    <row r="194" spans="1:5" ht="13.5">
      <c r="A194" s="16" t="str">
        <f t="shared" si="1"/>
        <v>50-54</v>
      </c>
      <c r="B194" s="19">
        <f t="shared" si="4"/>
        <v>2.3107098482423347</v>
      </c>
      <c r="C194" s="19">
        <f t="shared" si="2"/>
        <v>2.9852192908575113</v>
      </c>
      <c r="D194" s="8">
        <f t="shared" si="5"/>
        <v>1.1097150355599725</v>
      </c>
      <c r="E194" s="8">
        <f t="shared" si="3"/>
        <v>1.5515720789290508</v>
      </c>
    </row>
    <row r="195" spans="1:5" ht="13.5">
      <c r="A195" s="16" t="str">
        <f t="shared" si="1"/>
        <v>55-59</v>
      </c>
      <c r="B195" s="19">
        <f t="shared" si="4"/>
        <v>1.446535761890035</v>
      </c>
      <c r="C195" s="19">
        <f t="shared" si="2"/>
        <v>2.1074475736695892</v>
      </c>
      <c r="D195" s="8">
        <f t="shared" si="5"/>
        <v>0.6946966905713481</v>
      </c>
      <c r="E195" s="8">
        <f t="shared" si="3"/>
        <v>1.0953489491129593</v>
      </c>
    </row>
    <row r="196" spans="1:5" ht="13.5">
      <c r="A196" s="16" t="str">
        <f t="shared" si="1"/>
        <v>60-64</v>
      </c>
      <c r="B196" s="19">
        <f t="shared" si="4"/>
        <v>1.682193297053286</v>
      </c>
      <c r="C196" s="19">
        <f t="shared" si="2"/>
        <v>2.887191478097652</v>
      </c>
      <c r="D196" s="8">
        <f t="shared" si="5"/>
        <v>0.807870878240382</v>
      </c>
      <c r="E196" s="8">
        <f t="shared" si="3"/>
        <v>1.50062198032072</v>
      </c>
    </row>
    <row r="197" spans="1:5" ht="13.5">
      <c r="A197" s="16" t="str">
        <f t="shared" si="1"/>
        <v>65-69</v>
      </c>
      <c r="B197" s="19">
        <f t="shared" si="4"/>
        <v>1.1924307450793152</v>
      </c>
      <c r="C197" s="19">
        <f t="shared" si="2"/>
        <v>1.5100561228445912</v>
      </c>
      <c r="D197" s="8">
        <f t="shared" si="5"/>
        <v>0.5726631267378925</v>
      </c>
      <c r="E197" s="8">
        <f t="shared" si="3"/>
        <v>0.7848538715386982</v>
      </c>
    </row>
    <row r="198" spans="1:5" ht="13.5">
      <c r="A198" s="16" t="str">
        <f t="shared" si="1"/>
        <v>70-74</v>
      </c>
      <c r="B198" s="19">
        <f t="shared" si="4"/>
        <v>0.6188949235062513</v>
      </c>
      <c r="C198" s="19">
        <f t="shared" si="2"/>
        <v>0.8579856738350967</v>
      </c>
      <c r="D198" s="8">
        <f t="shared" si="5"/>
        <v>0.29722338465344117</v>
      </c>
      <c r="E198" s="8">
        <f t="shared" si="3"/>
        <v>0.4459393049350373</v>
      </c>
    </row>
    <row r="199" spans="1:5" ht="13.5">
      <c r="A199" s="16" t="str">
        <f t="shared" si="1"/>
        <v>75-79</v>
      </c>
      <c r="B199" s="19">
        <f t="shared" si="4"/>
        <v>0.24126412272277595</v>
      </c>
      <c r="C199" s="19">
        <f t="shared" si="2"/>
        <v>0.36293352156812414</v>
      </c>
      <c r="D199" s="8">
        <f t="shared" si="5"/>
        <v>0.11586674316998555</v>
      </c>
      <c r="E199" s="8">
        <f t="shared" si="3"/>
        <v>0.18863522699893148</v>
      </c>
    </row>
    <row r="200" spans="1:5" ht="13.5">
      <c r="A200" s="16" t="str">
        <f t="shared" si="1"/>
        <v>80-84</v>
      </c>
      <c r="B200" s="19">
        <f t="shared" si="4"/>
        <v>0.10851459792628604</v>
      </c>
      <c r="C200" s="19">
        <f t="shared" si="4"/>
        <v>0.16711185264210524</v>
      </c>
      <c r="D200" s="8">
        <f t="shared" si="5"/>
        <v>0.05211397743777461</v>
      </c>
      <c r="E200" s="8">
        <f t="shared" si="5"/>
        <v>0.08685662906295769</v>
      </c>
    </row>
    <row r="201" spans="1:5" ht="13.5">
      <c r="A201" s="16" t="str">
        <f t="shared" si="1"/>
        <v>85-89</v>
      </c>
      <c r="B201" s="19">
        <f aca="true" t="shared" si="6" ref="B201:C203">100*B26/B$7</f>
        <v>0.05425729896314302</v>
      </c>
      <c r="C201" s="19">
        <f t="shared" si="6"/>
        <v>0.08355592632105262</v>
      </c>
      <c r="D201" s="8">
        <f aca="true" t="shared" si="7" ref="D201:E203">100*B26/$C$163</f>
        <v>0.026056988718887304</v>
      </c>
      <c r="E201" s="8">
        <f t="shared" si="7"/>
        <v>0.04342831453147884</v>
      </c>
    </row>
    <row r="202" spans="1:5" ht="13.5">
      <c r="A202" s="16" t="str">
        <f t="shared" si="1"/>
        <v>90-94</v>
      </c>
      <c r="B202" s="19">
        <f t="shared" si="6"/>
        <v>0.02712864948157151</v>
      </c>
      <c r="C202" s="19">
        <f t="shared" si="6"/>
        <v>0.04177796316052631</v>
      </c>
      <c r="D202" s="8">
        <f t="shared" si="7"/>
        <v>0.013028494359443652</v>
      </c>
      <c r="E202" s="8">
        <f t="shared" si="7"/>
        <v>0.02171415726573942</v>
      </c>
    </row>
    <row r="203" spans="1:5" ht="13.5">
      <c r="A203" s="16" t="str">
        <f t="shared" si="1"/>
        <v>95+</v>
      </c>
      <c r="B203" s="19">
        <f t="shared" si="6"/>
        <v>0.013564324740785755</v>
      </c>
      <c r="C203" s="19">
        <f t="shared" si="6"/>
        <v>0.020888981580263154</v>
      </c>
      <c r="D203" s="8">
        <f t="shared" si="7"/>
        <v>0.006514247179721826</v>
      </c>
      <c r="E203" s="8">
        <f t="shared" si="7"/>
        <v>0.01085707863286971</v>
      </c>
    </row>
    <row r="204" spans="1:4" ht="13.5">
      <c r="A204" s="16"/>
      <c r="B204" s="6"/>
      <c r="C204" s="8"/>
      <c r="D204" s="8"/>
    </row>
    <row r="205" spans="1:4" ht="13.5">
      <c r="A205" s="16"/>
      <c r="B205" s="6"/>
      <c r="C205" s="8"/>
      <c r="D205" s="8"/>
    </row>
    <row r="206" spans="1:4" ht="13.5">
      <c r="A206" s="16"/>
      <c r="B206" s="6"/>
      <c r="C206" s="8"/>
      <c r="D206" s="8"/>
    </row>
    <row r="207" spans="1:4" ht="13.5">
      <c r="A207" s="16"/>
      <c r="B207" s="6"/>
      <c r="C207" s="8"/>
      <c r="D207" s="8"/>
    </row>
    <row r="208" spans="1:4" ht="13.5">
      <c r="A208" s="16"/>
      <c r="B208" s="6"/>
      <c r="C208" s="8"/>
      <c r="D208" s="8"/>
    </row>
    <row r="209" spans="1:4" ht="13.5">
      <c r="A209" s="16"/>
      <c r="B209" s="6"/>
      <c r="C209" s="8"/>
      <c r="D209" s="8"/>
    </row>
    <row r="210" spans="1:4" ht="13.5">
      <c r="A210" s="16"/>
      <c r="B210" s="6"/>
      <c r="C210" s="8"/>
      <c r="D210" s="8"/>
    </row>
    <row r="211" spans="1:4" ht="13.5">
      <c r="A211" s="16"/>
      <c r="B211" s="6"/>
      <c r="C211" s="8"/>
      <c r="D211" s="8"/>
    </row>
    <row r="212" spans="1:4" ht="13.5">
      <c r="A212" s="16"/>
      <c r="B212" s="6"/>
      <c r="C212" s="8"/>
      <c r="D212" s="8"/>
    </row>
    <row r="213" spans="1:4" ht="13.5">
      <c r="A213" s="16"/>
      <c r="B213" s="6"/>
      <c r="C213" s="8"/>
      <c r="D213" s="8"/>
    </row>
    <row r="214" spans="1:4" ht="13.5">
      <c r="A214" s="16"/>
      <c r="B214" s="6"/>
      <c r="C214" s="8"/>
      <c r="D214" s="8"/>
    </row>
    <row r="215" spans="1:4" ht="13.5">
      <c r="A215" s="16"/>
      <c r="B215" s="6"/>
      <c r="C215" s="8"/>
      <c r="D215" s="8"/>
    </row>
    <row r="216" spans="1:4" ht="13.5">
      <c r="A216" s="16"/>
      <c r="B216" s="6"/>
      <c r="C216" s="8"/>
      <c r="D216" s="8"/>
    </row>
    <row r="217" spans="1:4" ht="13.5">
      <c r="A217" s="16"/>
      <c r="B217" s="6"/>
      <c r="C217" s="8"/>
      <c r="D217" s="8"/>
    </row>
    <row r="218" spans="1:4" ht="13.5">
      <c r="A218" s="16"/>
      <c r="B218" s="6"/>
      <c r="C218" s="8"/>
      <c r="D218" s="8"/>
    </row>
    <row r="219" spans="1:4" ht="13.5">
      <c r="A219" s="16"/>
      <c r="B219" s="6"/>
      <c r="C219" s="8"/>
      <c r="D219" s="8"/>
    </row>
    <row r="220" spans="1:4" ht="13.5">
      <c r="A220" s="16"/>
      <c r="B220" s="6"/>
      <c r="C220" s="8"/>
      <c r="D220" s="8"/>
    </row>
    <row r="221" spans="1:4" ht="13.5">
      <c r="A221" s="16"/>
      <c r="B221" s="6"/>
      <c r="C221" s="8"/>
      <c r="D221" s="8"/>
    </row>
    <row r="222" spans="1:4" ht="13.5">
      <c r="A222" s="16"/>
      <c r="B222" s="6"/>
      <c r="C222" s="8"/>
      <c r="D222" s="8"/>
    </row>
    <row r="223" spans="1:4" ht="13.5">
      <c r="A223" s="16"/>
      <c r="B223" s="6"/>
      <c r="C223" s="8"/>
      <c r="D223" s="8"/>
    </row>
    <row r="224" spans="1:4" ht="13.5">
      <c r="A224" s="16"/>
      <c r="B224" s="6"/>
      <c r="C224" s="8"/>
      <c r="D224" s="8"/>
    </row>
    <row r="225" spans="1:4" ht="13.5">
      <c r="A225" s="16"/>
      <c r="B225" s="6"/>
      <c r="C225" s="8"/>
      <c r="D225" s="8"/>
    </row>
    <row r="226" spans="1:4" ht="13.5">
      <c r="A226" s="16"/>
      <c r="B226" s="6"/>
      <c r="C226" s="8"/>
      <c r="D226" s="8"/>
    </row>
    <row r="227" spans="1:4" ht="13.5">
      <c r="A227" s="16"/>
      <c r="B227" s="6"/>
      <c r="C227" s="8"/>
      <c r="D227" s="8"/>
    </row>
    <row r="228" spans="1:4" ht="13.5">
      <c r="A228" s="16"/>
      <c r="B228" s="6"/>
      <c r="C228" s="8"/>
      <c r="D228" s="8"/>
    </row>
    <row r="229" spans="1:4" ht="13.5">
      <c r="A229" s="16"/>
      <c r="B229" s="6"/>
      <c r="C229" s="8"/>
      <c r="D229" s="8"/>
    </row>
    <row r="230" spans="1:4" ht="13.5">
      <c r="A230" s="16"/>
      <c r="B230" s="6"/>
      <c r="C230" s="8"/>
      <c r="D230" s="8"/>
    </row>
    <row r="231" spans="1:4" ht="13.5">
      <c r="A231" s="16"/>
      <c r="B231" s="6"/>
      <c r="C231" s="8"/>
      <c r="D231" s="8"/>
    </row>
    <row r="232" spans="1:4" ht="13.5">
      <c r="A232" s="16"/>
      <c r="B232" s="6"/>
      <c r="C232" s="8"/>
      <c r="D232" s="8"/>
    </row>
    <row r="233" spans="1:4" ht="13.5">
      <c r="A233" s="16"/>
      <c r="B233" s="6"/>
      <c r="C233" s="8"/>
      <c r="D233" s="8"/>
    </row>
    <row r="234" spans="1:4" ht="13.5">
      <c r="A234" s="16"/>
      <c r="B234" s="6"/>
      <c r="C234" s="8"/>
      <c r="D234" s="8"/>
    </row>
    <row r="235" spans="1:4" ht="13.5">
      <c r="A235" s="16"/>
      <c r="B235" s="6"/>
      <c r="C235" s="8"/>
      <c r="D235" s="8"/>
    </row>
    <row r="236" spans="1:4" ht="13.5">
      <c r="A236" s="16"/>
      <c r="B236" s="6"/>
      <c r="C236" s="8"/>
      <c r="D236" s="8"/>
    </row>
    <row r="237" spans="1:4" ht="13.5">
      <c r="A237" s="16"/>
      <c r="B237" s="6"/>
      <c r="C237" s="8"/>
      <c r="D237" s="8"/>
    </row>
    <row r="238" spans="1:4" ht="13.5">
      <c r="A238" s="16"/>
      <c r="B238" s="6"/>
      <c r="C238" s="8"/>
      <c r="D238" s="8"/>
    </row>
    <row r="239" spans="1:4" ht="13.5">
      <c r="A239" s="16"/>
      <c r="B239" s="6"/>
      <c r="C239" s="8"/>
      <c r="D239" s="8"/>
    </row>
    <row r="240" spans="1:4" ht="13.5">
      <c r="A240" s="16"/>
      <c r="B240" s="6"/>
      <c r="C240" s="8"/>
      <c r="D240" s="8"/>
    </row>
    <row r="241" spans="1:4" ht="13.5">
      <c r="A241" s="16"/>
      <c r="B241" s="6"/>
      <c r="C241" s="8"/>
      <c r="D241" s="8"/>
    </row>
    <row r="242" spans="1:4" ht="13.5">
      <c r="A242" s="16"/>
      <c r="B242" s="6"/>
      <c r="C242" s="8"/>
      <c r="D242" s="8"/>
    </row>
    <row r="243" spans="1:4" ht="13.5">
      <c r="A243" s="16"/>
      <c r="B243" s="6"/>
      <c r="C243" s="8"/>
      <c r="D243" s="8"/>
    </row>
    <row r="244" spans="1:4" ht="13.5">
      <c r="A244" s="16"/>
      <c r="B244" s="6"/>
      <c r="C244" s="8"/>
      <c r="D244" s="8"/>
    </row>
    <row r="245" spans="1:4" ht="13.5">
      <c r="A245" s="16"/>
      <c r="B245" s="6"/>
      <c r="C245" s="8"/>
      <c r="D245" s="8"/>
    </row>
    <row r="246" spans="1:4" ht="13.5">
      <c r="A246" s="16"/>
      <c r="B246" s="6"/>
      <c r="C246" s="8"/>
      <c r="D246" s="8"/>
    </row>
    <row r="247" spans="1:4" ht="13.5">
      <c r="A247" s="16"/>
      <c r="B247" s="6"/>
      <c r="C247" s="8"/>
      <c r="D247" s="8"/>
    </row>
    <row r="248" spans="1:4" ht="13.5">
      <c r="A248" s="16"/>
      <c r="B248" s="6"/>
      <c r="C248" s="8"/>
      <c r="D248" s="8"/>
    </row>
    <row r="249" spans="1:4" ht="13.5">
      <c r="A249" s="16"/>
      <c r="B249" s="6"/>
      <c r="C249" s="8"/>
      <c r="D249" s="8"/>
    </row>
    <row r="250" spans="1:4" ht="13.5">
      <c r="A250" s="16"/>
      <c r="B250" s="6"/>
      <c r="C250" s="8"/>
      <c r="D250" s="8"/>
    </row>
    <row r="251" spans="1:4" ht="13.5">
      <c r="A251" s="16"/>
      <c r="B251" s="6"/>
      <c r="C251" s="8"/>
      <c r="D251" s="8"/>
    </row>
    <row r="252" spans="1:4" ht="13.5">
      <c r="A252" s="16"/>
      <c r="B252" s="6"/>
      <c r="C252" s="8"/>
      <c r="D252" s="8"/>
    </row>
    <row r="253" spans="1:4" ht="13.5">
      <c r="A253" s="16"/>
      <c r="B253" s="6"/>
      <c r="C253" s="8"/>
      <c r="D253" s="8"/>
    </row>
    <row r="254" spans="1:4" ht="13.5">
      <c r="A254" s="16"/>
      <c r="B254" s="6"/>
      <c r="C254" s="8"/>
      <c r="D254" s="8"/>
    </row>
    <row r="255" spans="1:4" ht="13.5">
      <c r="A255" s="16"/>
      <c r="B255" s="6"/>
      <c r="C255" s="8"/>
      <c r="D255" s="8"/>
    </row>
    <row r="256" spans="1:4" ht="13.5">
      <c r="A256" s="16"/>
      <c r="B256" s="6"/>
      <c r="C256" s="8"/>
      <c r="D256" s="8"/>
    </row>
    <row r="257" spans="1:4" ht="13.5">
      <c r="A257" s="16"/>
      <c r="B257" s="6"/>
      <c r="C257" s="8"/>
      <c r="D257" s="8"/>
    </row>
    <row r="258" spans="1:4" ht="13.5">
      <c r="A258" s="16"/>
      <c r="B258" s="6"/>
      <c r="C258" s="8"/>
      <c r="D258" s="8"/>
    </row>
    <row r="259" spans="1:4" ht="13.5">
      <c r="A259" s="16"/>
      <c r="B259" s="6"/>
      <c r="C259" s="8"/>
      <c r="D259" s="8"/>
    </row>
    <row r="260" spans="1:4" ht="13.5">
      <c r="A260" s="16"/>
      <c r="B260" s="6"/>
      <c r="C260" s="8"/>
      <c r="D260" s="8"/>
    </row>
    <row r="261" spans="1:4" ht="13.5">
      <c r="A261" s="16"/>
      <c r="B261" s="6"/>
      <c r="C261" s="8"/>
      <c r="D261" s="8"/>
    </row>
    <row r="262" spans="1:4" ht="13.5">
      <c r="A262" s="16"/>
      <c r="B262" s="6"/>
      <c r="C262" s="8"/>
      <c r="D262" s="8"/>
    </row>
    <row r="263" spans="1:4" ht="13.5">
      <c r="A263" s="16"/>
      <c r="B263" s="6"/>
      <c r="C263" s="8"/>
      <c r="D263" s="8"/>
    </row>
    <row r="264" spans="1:8" ht="13.5">
      <c r="A264" s="12"/>
      <c r="B264" s="12"/>
      <c r="C264" s="12"/>
      <c r="D264" s="12"/>
      <c r="G264" s="13" t="s">
        <v>87</v>
      </c>
      <c r="H264" s="13" t="s">
        <v>87</v>
      </c>
    </row>
  </sheetData>
  <sheetProtection sheet="1" objects="1" scenarios="1"/>
  <printOptions/>
  <pageMargins left="0.75" right="0.75" top="1" bottom="1" header="0.5" footer="0.5"/>
  <pageSetup orientation="portrait" r:id="rId1"/>
  <headerFooter alignWithMargins="0">
    <oddHeader>&amp;R&amp;"Courier New,Regular"&amp;F</oddHeader>
    <oddFooter>&amp;L&amp;"Courier New,Regular"U.S. BUREAU OF THE CENSUS PAS: PYRAMID.XLS VER 4.00  &amp;D  PAGE &amp;P</oddFooter>
  </headerFooter>
  <rowBreaks count="1" manualBreakCount="1">
    <brk id="4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:F36"/>
  <sheetViews>
    <sheetView showGridLines="0" zoomScale="70" zoomScaleNormal="70" workbookViewId="0" topLeftCell="A1">
      <selection activeCell="A1" sqref="A1"/>
    </sheetView>
  </sheetViews>
  <sheetFormatPr defaultColWidth="9.00390625" defaultRowHeight="12.75"/>
  <sheetData>
    <row r="1" ht="18.75">
      <c r="E1" s="17" t="str">
        <f>PYRAMID!A2</f>
        <v>COUNTRY: YEAR</v>
      </c>
    </row>
    <row r="2" ht="12">
      <c r="E2" s="20" t="s">
        <v>90</v>
      </c>
    </row>
    <row r="36" ht="12">
      <c r="F36" s="20" t="s">
        <v>91</v>
      </c>
    </row>
  </sheetData>
  <printOptions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F36"/>
  <sheetViews>
    <sheetView showGridLines="0" zoomScale="70" zoomScaleNormal="70" workbookViewId="0" topLeftCell="A1">
      <selection activeCell="A1" sqref="A1"/>
    </sheetView>
  </sheetViews>
  <sheetFormatPr defaultColWidth="9.00390625" defaultRowHeight="12.75"/>
  <sheetData>
    <row r="1" ht="18.75">
      <c r="E1" s="17" t="str">
        <f>PYRAMID!A2</f>
        <v>COUNTRY: YEAR</v>
      </c>
    </row>
    <row r="2" ht="12">
      <c r="E2" t="s">
        <v>92</v>
      </c>
    </row>
    <row r="36" ht="12">
      <c r="F36" s="20" t="s">
        <v>91</v>
      </c>
    </row>
  </sheetData>
  <printOptions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:F36"/>
  <sheetViews>
    <sheetView showGridLines="0" zoomScale="70" zoomScaleNormal="70" workbookViewId="0" topLeftCell="A1">
      <selection activeCell="A1" sqref="A1"/>
    </sheetView>
  </sheetViews>
  <sheetFormatPr defaultColWidth="9.00390625" defaultRowHeight="12.75"/>
  <sheetData>
    <row r="1" ht="18.75">
      <c r="E1" s="17" t="str">
        <f>PYRAMID!A2</f>
        <v>COUNTRY: YEAR</v>
      </c>
    </row>
    <row r="2" ht="12">
      <c r="E2" t="s">
        <v>93</v>
      </c>
    </row>
    <row r="36" ht="12">
      <c r="F36" s="20" t="s">
        <v>94</v>
      </c>
    </row>
  </sheetData>
  <printOptions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azohry</cp:lastModifiedBy>
  <dcterms:modified xsi:type="dcterms:W3CDTF">2012-03-13T09:13:56Z</dcterms:modified>
  <cp:category/>
  <cp:version/>
  <cp:contentType/>
  <cp:contentStatus/>
</cp:coreProperties>
</file>